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1" i="1" l="1"/>
  <c r="G81" i="1"/>
  <c r="G83" i="1"/>
  <c r="F33" i="1" l="1"/>
  <c r="D40" i="1"/>
  <c r="E40" i="1"/>
  <c r="F14" i="1"/>
  <c r="C40" i="1" l="1"/>
  <c r="F41" i="1" l="1"/>
  <c r="C35" i="1"/>
  <c r="D53" i="1" l="1"/>
  <c r="E53" i="1"/>
  <c r="G55" i="1"/>
  <c r="F55" i="1"/>
  <c r="G38" i="1"/>
  <c r="G28" i="1"/>
  <c r="C53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0" i="1"/>
  <c r="C81" i="1"/>
  <c r="C79" i="1"/>
  <c r="C75" i="1"/>
  <c r="C70" i="1"/>
  <c r="C64" i="1"/>
  <c r="C57" i="1"/>
  <c r="C45" i="1"/>
  <c r="C24" i="1"/>
  <c r="C19" i="1"/>
  <c r="C16" i="1"/>
  <c r="C7" i="1"/>
  <c r="C85" i="1" l="1"/>
  <c r="E24" i="1"/>
  <c r="G24" i="1" s="1"/>
  <c r="D24" i="1"/>
  <c r="G40" i="1"/>
  <c r="E81" i="1"/>
  <c r="D81" i="1"/>
  <c r="E79" i="1"/>
  <c r="G79" i="1" s="1"/>
  <c r="D79" i="1"/>
  <c r="E75" i="1"/>
  <c r="G75" i="1" s="1"/>
  <c r="D75" i="1"/>
  <c r="E70" i="1"/>
  <c r="G70" i="1" s="1"/>
  <c r="D70" i="1"/>
  <c r="E64" i="1"/>
  <c r="G64" i="1" s="1"/>
  <c r="D64" i="1"/>
  <c r="E57" i="1"/>
  <c r="G57" i="1" s="1"/>
  <c r="D57" i="1"/>
  <c r="G53" i="1"/>
  <c r="E45" i="1"/>
  <c r="G45" i="1" s="1"/>
  <c r="D45" i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2" i="1"/>
  <c r="F84" i="1"/>
  <c r="F83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3" i="1"/>
  <c r="F12" i="1"/>
  <c r="F11" i="1"/>
  <c r="F10" i="1"/>
  <c r="F9" i="1"/>
  <c r="F8" i="1"/>
  <c r="F40" i="1" l="1"/>
  <c r="F45" i="1"/>
  <c r="F81" i="1"/>
  <c r="F79" i="1"/>
  <c r="F70" i="1"/>
  <c r="F24" i="1"/>
  <c r="F7" i="1"/>
  <c r="E85" i="1"/>
  <c r="G85" i="1" s="1"/>
  <c r="F35" i="1"/>
  <c r="F57" i="1"/>
  <c r="F64" i="1"/>
  <c r="F75" i="1"/>
  <c r="F53" i="1"/>
  <c r="D85" i="1"/>
  <c r="F19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<sst xmlns="http://schemas.openxmlformats.org/spreadsheetml/2006/main" count="166" uniqueCount="166">
  <si>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</si>
  <si>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</si>
  <si>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</si>
  <si>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</si>
  <si>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</si>
  <si>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</si>
  <si>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</si>
  <si>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</si>
  <si>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</si>
  <si>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</si>
  <si>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</si>
  <si>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</si>
  <si>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</si>
  <si>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</si>
  <si>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</si>
  <si>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</si>
  <si>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</si>
  <si>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</si>
  <si>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</si>
  <si>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</si>
  <si>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</si>
  <si>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</si>
  <si>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</si>
  <si>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</si>
  <si>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</si>
  <si>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</si>
  <si>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</si>
  <si>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</si>
  <si>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</si>
  <si>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</si>
  <si>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</si>
  <si>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</si>
  <si>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</si>
  <si>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</si>
  <si>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</si>
  <si>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</si>
  <si>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</si>
  <si>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</si>
  <si>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</si>
  <si>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</si>
  <si>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</si>
  <si>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</si>
  <si>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</si>
  <si>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</si>
  <si>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</si>
  <si>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</si>
  <si>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</si>
  <si>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</si>
  <si>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</si>
  <si>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</si>
  <si>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</si>
  <si>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</si>
  <si>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</si>
  <si>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</si>
  <si>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</si>
  <si>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</si>
  <si>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</si>
  <si>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</si>
  <si>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</si>
  <si>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</si>
  <si>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</si>
  <si>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</si>
  <si>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</si>
  <si>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</si>
  <si>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</si>
  <si>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</si>
  <si>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</si>
  <si>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</si>
  <si>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</si>
  <si>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</si>
  <si>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</si>
  <si>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</si>
  <si>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</si>
  <si>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</si>
  <si>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</si>
  <si>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</si>
  <si>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</si>
  <si>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</si>
  <si>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</si>
  <si>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</si>
  <si>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</si>
  <si>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</si>
  <si>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</si>
  <si>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</si>
  <si>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</si>
  <si>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</si>
  <si>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</si>
  <si>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</si>
  <si>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</si>
  <si>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</si>
  <si>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</si>
  <si>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</si>
  <si>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</si>
  <si>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</si>
  <si>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</si>
  <si>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</si>
  <si>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</si>
  <si>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</si>
  <si>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</si>
  <si>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</si>
  <si>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</si>
  <si>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</si>
  <si>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</si>
  <si>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</si>
  <si>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</si>
  <si>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</si>
  <si>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</si>
  <si>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</si>
  <si>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</si>
  <si>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</si>
  <si>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</si>
  <si>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</si>
  <si>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</si>
  <si>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</si>
  <si>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</si>
  <si>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</si>
  <si>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</si>
  <si>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</si>
  <si>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</si>
  <si>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</si>
  <si>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</si>
  <si>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</si>
  <si>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</si>
  <si>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</si>
  <si>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</si>
  <si>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</si>
  <si>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</si>
  <si>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</si>
  <si>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</si>
  <si>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</si>
  <si>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</si>
  <si>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</si>
  <si>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</si>
  <si>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</si>
  <si>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</si>
  <si>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</si>
  <si>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</si>
  <si>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</si>
  <si>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</si>
  <si>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</si>
  <si>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</si>
  <si>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</si>
  <si>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</si>
  <si>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</si>
  <si>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</si>
  <si>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</si>
  <si>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</si>
  <si>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</si>
  <si>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</si>
  <si>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</si>
  <si>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</si>
  <si>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</si>
  <si>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</si>
  <si>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</si>
  <si>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</si>
  <si>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</si>
  <si>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</si>
  <si>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</si>
  <si>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</si>
  <si>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</si>
  <si>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</si>
  <si>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об исполнении консолидированного бюджета Брянской области за 1 квартал 2022 года по расходам в разрезе разделов и подразделов классификации расходов в сравнении с соответствующим периодом 2021 года</t>
  </si>
  <si>
    <t>Кассовое исполнение
за 1 квартал
2021 года</t>
  </si>
  <si>
    <t>Уточненные бюджетные назначения
на 2022 год</t>
  </si>
  <si>
    <t>Кассовое исполнение
за 1 квартал
2022 года</t>
  </si>
  <si>
    <t>Темп роста 2022 к соответствующему периоду 2021,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</si>
</sst>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47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zoomScaleNormal="100" zoomScaleSheetLayoutView="100" workbookViewId="0">
      <selection activeCell="G42" sqref="G42:G43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45"/>
      <c r="B1" s="45"/>
      <c r="C1" s="45"/>
      <c r="D1" s="45"/>
      <c r="E1" s="45"/>
    </row>
    <row r="2" spans="1:7" s="3" customFormat="1" ht="43.2" customHeight="1" x14ac:dyDescent="0.3">
      <c r="A2" s="38" t="s">
        <v>161</v>
      </c>
      <c r="B2" s="38"/>
      <c r="C2" s="38"/>
      <c r="D2" s="38"/>
      <c r="E2" s="38"/>
      <c r="F2" s="38"/>
      <c r="G2" s="38"/>
    </row>
    <row r="3" spans="1:7" s="3" customFormat="1" ht="15.6" x14ac:dyDescent="0.3">
      <c r="A3" s="4"/>
      <c r="B3" s="4"/>
      <c r="C3" s="4"/>
      <c r="D3" s="46"/>
      <c r="E3" s="46"/>
      <c r="F3" s="39" t="s">
        <v>147</v>
      </c>
      <c r="G3" s="39"/>
    </row>
    <row r="4" spans="1:7" s="3" customFormat="1" ht="22.5" customHeight="1" x14ac:dyDescent="0.3">
      <c r="A4" s="42" t="s">
        <v>143</v>
      </c>
      <c r="B4" s="42" t="s">
        <v>144</v>
      </c>
      <c r="C4" s="35" t="s">
        <v>162</v>
      </c>
      <c r="D4" s="35" t="s">
        <v>163</v>
      </c>
      <c r="E4" s="35" t="s">
        <v>164</v>
      </c>
      <c r="F4" s="35" t="s">
        <v>146</v>
      </c>
      <c r="G4" s="35" t="s">
        <v>165</v>
      </c>
    </row>
    <row r="5" spans="1:7" s="3" customFormat="1" ht="35.4" customHeight="1" x14ac:dyDescent="0.3">
      <c r="A5" s="43"/>
      <c r="B5" s="43"/>
      <c r="C5" s="36"/>
      <c r="D5" s="36"/>
      <c r="E5" s="36"/>
      <c r="F5" s="36"/>
      <c r="G5" s="36"/>
    </row>
    <row r="6" spans="1:7" s="3" customFormat="1" ht="39.6" customHeight="1" x14ac:dyDescent="0.3">
      <c r="A6" s="44"/>
      <c r="B6" s="44"/>
      <c r="C6" s="37"/>
      <c r="D6" s="37"/>
      <c r="E6" s="37"/>
      <c r="F6" s="37"/>
      <c r="G6" s="37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725859204.8900001</v>
      </c>
      <c r="D7" s="5">
        <f>D8+D9+D10+D11+D12+D13+D14+D15</f>
        <v>4914599717.2299995</v>
      </c>
      <c r="E7" s="5">
        <f>E8+E9+E10+E11+E12+E13+E14+E15</f>
        <v>771380281.13999987</v>
      </c>
      <c r="F7" s="6">
        <f>E7/D7*100</f>
        <v>15.695688876463992</v>
      </c>
      <c r="G7" s="6">
        <f>E7/C7*100</f>
        <v>106.27133691263147</v>
      </c>
    </row>
    <row r="8" spans="1:7" ht="31.2" x14ac:dyDescent="0.3">
      <c r="A8" s="9" t="s">
        <v>133</v>
      </c>
      <c r="B8" s="12" t="s">
        <v>39</v>
      </c>
      <c r="C8" s="21">
        <v>11159954.4</v>
      </c>
      <c r="D8" s="34">
        <v>63090851.25</v>
      </c>
      <c r="E8" s="34">
        <v>11670388.75</v>
      </c>
      <c r="F8" s="7">
        <f t="shared" ref="F8:F74" si="0">E8/D8*100</f>
        <v>18.497751288464347</v>
      </c>
      <c r="G8" s="7">
        <f t="shared" ref="G8:G72" si="1">E8/C8*100</f>
        <v>104.57380318686606</v>
      </c>
    </row>
    <row r="9" spans="1:7" ht="50.4" customHeight="1" x14ac:dyDescent="0.3">
      <c r="A9" s="9" t="s">
        <v>87</v>
      </c>
      <c r="B9" s="12" t="s">
        <v>52</v>
      </c>
      <c r="C9" s="21">
        <v>48227775.789999999</v>
      </c>
      <c r="D9" s="34">
        <v>249428465.16999999</v>
      </c>
      <c r="E9" s="34">
        <v>50767243.859999999</v>
      </c>
      <c r="F9" s="7">
        <f t="shared" si="0"/>
        <v>20.353428316771772</v>
      </c>
      <c r="G9" s="7">
        <f t="shared" si="1"/>
        <v>105.26557160972487</v>
      </c>
    </row>
    <row r="10" spans="1:7" ht="51" customHeight="1" x14ac:dyDescent="0.3">
      <c r="A10" s="9" t="s">
        <v>17</v>
      </c>
      <c r="B10" s="12" t="s">
        <v>69</v>
      </c>
      <c r="C10" s="21">
        <v>307973419</v>
      </c>
      <c r="D10" s="34">
        <v>1751418706.0999999</v>
      </c>
      <c r="E10" s="34">
        <v>326681920.25</v>
      </c>
      <c r="F10" s="7">
        <f t="shared" si="0"/>
        <v>18.652416986994748</v>
      </c>
      <c r="G10" s="7">
        <f t="shared" si="1"/>
        <v>106.07471297709625</v>
      </c>
    </row>
    <row r="11" spans="1:7" ht="15.6" x14ac:dyDescent="0.3">
      <c r="A11" s="9" t="s">
        <v>29</v>
      </c>
      <c r="B11" s="12" t="s">
        <v>85</v>
      </c>
      <c r="C11" s="21">
        <v>45855907.280000001</v>
      </c>
      <c r="D11" s="34">
        <v>438494948</v>
      </c>
      <c r="E11" s="34">
        <v>57433154.149999999</v>
      </c>
      <c r="F11" s="7">
        <f t="shared" si="0"/>
        <v>13.097791528033751</v>
      </c>
      <c r="G11" s="7">
        <f t="shared" si="1"/>
        <v>125.24701299509431</v>
      </c>
    </row>
    <row r="12" spans="1:7" ht="46.8" x14ac:dyDescent="0.3">
      <c r="A12" s="9" t="s">
        <v>78</v>
      </c>
      <c r="B12" s="12" t="s">
        <v>103</v>
      </c>
      <c r="C12" s="21">
        <v>86833498.219999999</v>
      </c>
      <c r="D12" s="34">
        <v>445696069.13</v>
      </c>
      <c r="E12" s="34">
        <v>89038572.150000006</v>
      </c>
      <c r="F12" s="7">
        <f t="shared" si="0"/>
        <v>19.977419213905915</v>
      </c>
      <c r="G12" s="7">
        <f t="shared" si="1"/>
        <v>102.53942772685866</v>
      </c>
    </row>
    <row r="13" spans="1:7" ht="15.6" x14ac:dyDescent="0.3">
      <c r="A13" s="9" t="s">
        <v>10</v>
      </c>
      <c r="B13" s="12" t="s">
        <v>116</v>
      </c>
      <c r="C13" s="21">
        <v>7362186.5800000001</v>
      </c>
      <c r="D13" s="34">
        <v>39305196</v>
      </c>
      <c r="E13" s="34">
        <v>6495961.5599999996</v>
      </c>
      <c r="F13" s="7">
        <f t="shared" si="0"/>
        <v>16.526979181073159</v>
      </c>
      <c r="G13" s="7">
        <f t="shared" si="1"/>
        <v>88.234133832560374</v>
      </c>
    </row>
    <row r="14" spans="1:7" ht="15.6" x14ac:dyDescent="0.3">
      <c r="A14" s="9" t="s">
        <v>140</v>
      </c>
      <c r="B14" s="12" t="s">
        <v>121</v>
      </c>
      <c r="C14" s="21">
        <v>0</v>
      </c>
      <c r="D14" s="34">
        <v>113658681.91</v>
      </c>
      <c r="E14" s="34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21">
        <v>218446463.62</v>
      </c>
      <c r="D15" s="34">
        <v>1813506799.6700001</v>
      </c>
      <c r="E15" s="34">
        <v>229293040.41999999</v>
      </c>
      <c r="F15" s="7">
        <f t="shared" si="0"/>
        <v>12.643627278470859</v>
      </c>
      <c r="G15" s="7">
        <f t="shared" si="1"/>
        <v>104.96532496807464</v>
      </c>
    </row>
    <row r="16" spans="1:7" ht="15.6" x14ac:dyDescent="0.3">
      <c r="A16" s="10" t="s">
        <v>129</v>
      </c>
      <c r="B16" s="11" t="s">
        <v>130</v>
      </c>
      <c r="C16" s="5">
        <f>C17+C18</f>
        <v>14871385.370000001</v>
      </c>
      <c r="D16" s="5">
        <f>D17+D18</f>
        <v>193732413.44</v>
      </c>
      <c r="E16" s="5">
        <f>E17+E18</f>
        <v>71141947.890000001</v>
      </c>
      <c r="F16" s="6">
        <f t="shared" si="0"/>
        <v>36.72175792722112</v>
      </c>
      <c r="G16" s="6">
        <f t="shared" si="1"/>
        <v>478.3814427505485</v>
      </c>
    </row>
    <row r="17" spans="1:7" ht="15.6" x14ac:dyDescent="0.3">
      <c r="A17" s="9" t="s">
        <v>127</v>
      </c>
      <c r="B17" s="12" t="s">
        <v>26</v>
      </c>
      <c r="C17" s="22">
        <v>5863458.6500000004</v>
      </c>
      <c r="D17" s="34">
        <v>31952500</v>
      </c>
      <c r="E17" s="34">
        <v>5947787.1600000001</v>
      </c>
      <c r="F17" s="7">
        <f t="shared" si="0"/>
        <v>18.614465722556922</v>
      </c>
      <c r="G17" s="7">
        <f t="shared" si="1"/>
        <v>101.43820422439578</v>
      </c>
    </row>
    <row r="18" spans="1:7" ht="15.6" x14ac:dyDescent="0.3">
      <c r="A18" s="9" t="s">
        <v>24</v>
      </c>
      <c r="B18" s="12" t="s">
        <v>46</v>
      </c>
      <c r="C18" s="22">
        <v>9007926.7200000007</v>
      </c>
      <c r="D18" s="34">
        <v>161779913.44</v>
      </c>
      <c r="E18" s="34">
        <v>65194160.729999997</v>
      </c>
      <c r="F18" s="7">
        <f t="shared" si="0"/>
        <v>40.298056380268015</v>
      </c>
      <c r="G18" s="7">
        <f t="shared" si="1"/>
        <v>723.74213019796855</v>
      </c>
    </row>
    <row r="19" spans="1:7" ht="31.2" x14ac:dyDescent="0.3">
      <c r="A19" s="10" t="s">
        <v>21</v>
      </c>
      <c r="B19" s="11" t="s">
        <v>102</v>
      </c>
      <c r="C19" s="5">
        <f>C20+C21+C22+C23</f>
        <v>143309894.22999999</v>
      </c>
      <c r="D19" s="5">
        <f>D20+D21+D22+D23</f>
        <v>1232320922.24</v>
      </c>
      <c r="E19" s="5">
        <f>E20+E21+E22+E23</f>
        <v>161274836.95999998</v>
      </c>
      <c r="F19" s="6">
        <f t="shared" si="0"/>
        <v>13.087080974560536</v>
      </c>
      <c r="G19" s="6">
        <f t="shared" si="1"/>
        <v>112.53573092529663</v>
      </c>
    </row>
    <row r="20" spans="1:7" ht="15.6" x14ac:dyDescent="0.3">
      <c r="A20" s="9" t="s">
        <v>159</v>
      </c>
      <c r="B20" s="12" t="s">
        <v>95</v>
      </c>
      <c r="C20" s="23">
        <v>16765918.380000001</v>
      </c>
      <c r="D20" s="34">
        <v>103730891.81</v>
      </c>
      <c r="E20" s="34">
        <v>17647913.710000001</v>
      </c>
      <c r="F20" s="7">
        <f t="shared" si="0"/>
        <v>17.013170717094599</v>
      </c>
      <c r="G20" s="7">
        <f t="shared" si="1"/>
        <v>105.26064430238506</v>
      </c>
    </row>
    <row r="21" spans="1:7" ht="46.8" x14ac:dyDescent="0.3">
      <c r="A21" s="9" t="s">
        <v>160</v>
      </c>
      <c r="B21" s="12" t="s">
        <v>49</v>
      </c>
      <c r="C21" s="23">
        <v>100503817.91</v>
      </c>
      <c r="D21" s="34">
        <v>880156752.97000003</v>
      </c>
      <c r="E21" s="34">
        <v>125576557.11</v>
      </c>
      <c r="F21" s="7">
        <f t="shared" si="0"/>
        <v>14.267521857470797</v>
      </c>
      <c r="G21" s="7">
        <f t="shared" si="1"/>
        <v>124.94705148659362</v>
      </c>
    </row>
    <row r="22" spans="1:7" ht="15.6" x14ac:dyDescent="0.3">
      <c r="A22" s="9" t="s">
        <v>82</v>
      </c>
      <c r="B22" s="12" t="s">
        <v>67</v>
      </c>
      <c r="C22" s="23">
        <v>75000</v>
      </c>
      <c r="D22" s="34">
        <v>2200000</v>
      </c>
      <c r="E22" s="34">
        <v>200000</v>
      </c>
      <c r="F22" s="7">
        <f t="shared" si="0"/>
        <v>9.0909090909090917</v>
      </c>
      <c r="G22" s="7">
        <f t="shared" si="1"/>
        <v>266.66666666666663</v>
      </c>
    </row>
    <row r="23" spans="1:7" ht="31.2" x14ac:dyDescent="0.3">
      <c r="A23" s="9" t="s">
        <v>112</v>
      </c>
      <c r="B23" s="12" t="s">
        <v>110</v>
      </c>
      <c r="C23" s="23">
        <v>25965157.940000001</v>
      </c>
      <c r="D23" s="34">
        <v>246233277.46000001</v>
      </c>
      <c r="E23" s="34">
        <v>17850366.140000001</v>
      </c>
      <c r="F23" s="7">
        <f t="shared" si="0"/>
        <v>7.2493719468522082</v>
      </c>
      <c r="G23" s="7">
        <f t="shared" si="1"/>
        <v>68.747381322495428</v>
      </c>
    </row>
    <row r="24" spans="1:7" ht="15.6" x14ac:dyDescent="0.3">
      <c r="A24" s="10" t="s">
        <v>131</v>
      </c>
      <c r="B24" s="11" t="s">
        <v>71</v>
      </c>
      <c r="C24" s="5">
        <f>C25+C26+C27+C28+C29+C30+C31+C32+C33+C34</f>
        <v>1429563578.3599999</v>
      </c>
      <c r="D24" s="5">
        <f>D25+D26+D27+D28+D29+D30+D31+D32+D33+D34</f>
        <v>27240350157.939999</v>
      </c>
      <c r="E24" s="5">
        <f>E25+E26+E27+E28+E29+E30+E31+E32+E33+E34</f>
        <v>2272514176.3400002</v>
      </c>
      <c r="F24" s="6">
        <f t="shared" si="0"/>
        <v>8.3424558170652201</v>
      </c>
      <c r="G24" s="6">
        <f t="shared" si="1"/>
        <v>158.96558997026463</v>
      </c>
    </row>
    <row r="25" spans="1:7" ht="15.6" x14ac:dyDescent="0.3">
      <c r="A25" s="9" t="s">
        <v>107</v>
      </c>
      <c r="B25" s="12" t="s">
        <v>83</v>
      </c>
      <c r="C25" s="24">
        <v>43804668.359999999</v>
      </c>
      <c r="D25" s="34">
        <v>535927969.80000001</v>
      </c>
      <c r="E25" s="34">
        <v>67377914.159999996</v>
      </c>
      <c r="F25" s="7">
        <f t="shared" si="0"/>
        <v>12.572195883925295</v>
      </c>
      <c r="G25" s="7">
        <f t="shared" si="1"/>
        <v>153.81446015357986</v>
      </c>
    </row>
    <row r="26" spans="1:7" ht="15.6" x14ac:dyDescent="0.3">
      <c r="A26" s="9" t="s">
        <v>36</v>
      </c>
      <c r="B26" s="12" t="s">
        <v>139</v>
      </c>
      <c r="C26" s="24">
        <v>0</v>
      </c>
      <c r="D26" s="34">
        <v>200000</v>
      </c>
      <c r="E26" s="34">
        <v>0</v>
      </c>
      <c r="F26" s="7">
        <f t="shared" si="0"/>
        <v>0</v>
      </c>
      <c r="G26" s="7"/>
    </row>
    <row r="27" spans="1:7" ht="15.6" x14ac:dyDescent="0.3">
      <c r="A27" s="9" t="s">
        <v>54</v>
      </c>
      <c r="B27" s="12" t="s">
        <v>2</v>
      </c>
      <c r="C27" s="24">
        <v>88002097.090000004</v>
      </c>
      <c r="D27" s="34">
        <v>9961633246.8199997</v>
      </c>
      <c r="E27" s="34">
        <v>580367341.83000004</v>
      </c>
      <c r="F27" s="7">
        <f t="shared" si="0"/>
        <v>5.8260259884117662</v>
      </c>
      <c r="G27" s="7">
        <f t="shared" si="1"/>
        <v>659.49262690462558</v>
      </c>
    </row>
    <row r="28" spans="1:7" ht="15.6" x14ac:dyDescent="0.3">
      <c r="A28" s="9" t="s">
        <v>93</v>
      </c>
      <c r="B28" s="12" t="s">
        <v>15</v>
      </c>
      <c r="C28" s="24">
        <v>934183.4</v>
      </c>
      <c r="D28" s="34">
        <v>105606928.97</v>
      </c>
      <c r="E28" s="34">
        <v>1221495.3</v>
      </c>
      <c r="F28" s="7">
        <f t="shared" si="0"/>
        <v>1.1566431406664548</v>
      </c>
      <c r="G28" s="7">
        <f t="shared" si="1"/>
        <v>130.75540627247284</v>
      </c>
    </row>
    <row r="29" spans="1:7" ht="15.6" x14ac:dyDescent="0.3">
      <c r="A29" s="9" t="s">
        <v>117</v>
      </c>
      <c r="B29" s="12" t="s">
        <v>35</v>
      </c>
      <c r="C29" s="24">
        <v>142022540.72999999</v>
      </c>
      <c r="D29" s="34">
        <v>661649824.72000003</v>
      </c>
      <c r="E29" s="34">
        <v>172863858.80000001</v>
      </c>
      <c r="F29" s="7">
        <f t="shared" si="0"/>
        <v>26.126185232974759</v>
      </c>
      <c r="G29" s="7">
        <f t="shared" si="1"/>
        <v>121.71579096633165</v>
      </c>
    </row>
    <row r="30" spans="1:7" ht="15.6" x14ac:dyDescent="0.3">
      <c r="A30" s="9" t="s">
        <v>33</v>
      </c>
      <c r="B30" s="12" t="s">
        <v>53</v>
      </c>
      <c r="C30" s="24">
        <v>187344477.34</v>
      </c>
      <c r="D30" s="34">
        <v>4805113489.8500004</v>
      </c>
      <c r="E30" s="34">
        <v>461486975.66000003</v>
      </c>
      <c r="F30" s="7">
        <f t="shared" si="0"/>
        <v>9.6040806660407547</v>
      </c>
      <c r="G30" s="7">
        <f t="shared" si="1"/>
        <v>246.33070705493796</v>
      </c>
    </row>
    <row r="31" spans="1:7" ht="15.6" x14ac:dyDescent="0.3">
      <c r="A31" s="9" t="s">
        <v>123</v>
      </c>
      <c r="B31" s="12" t="s">
        <v>64</v>
      </c>
      <c r="C31" s="24">
        <v>873724201.66999996</v>
      </c>
      <c r="D31" s="34">
        <v>10328664865.4</v>
      </c>
      <c r="E31" s="34">
        <v>842481166.58000004</v>
      </c>
      <c r="F31" s="7">
        <f t="shared" si="0"/>
        <v>8.1567286533056969</v>
      </c>
      <c r="G31" s="7">
        <f t="shared" si="1"/>
        <v>96.424153636778826</v>
      </c>
    </row>
    <row r="32" spans="1:7" ht="15.6" x14ac:dyDescent="0.3">
      <c r="A32" s="9" t="s">
        <v>28</v>
      </c>
      <c r="B32" s="12" t="s">
        <v>22</v>
      </c>
      <c r="C32" s="24">
        <v>8066555.8700000001</v>
      </c>
      <c r="D32" s="34">
        <v>65659364</v>
      </c>
      <c r="E32" s="34">
        <v>8237930</v>
      </c>
      <c r="F32" s="7">
        <f t="shared" si="0"/>
        <v>12.546466334946526</v>
      </c>
      <c r="G32" s="7">
        <f t="shared" si="1"/>
        <v>102.1245018662469</v>
      </c>
    </row>
    <row r="33" spans="1:7" s="15" customFormat="1" ht="31.2" x14ac:dyDescent="0.3">
      <c r="A33" s="9" t="s">
        <v>153</v>
      </c>
      <c r="B33" s="12" t="s">
        <v>154</v>
      </c>
      <c r="C33" s="24">
        <v>0</v>
      </c>
      <c r="D33" s="34">
        <v>99000</v>
      </c>
      <c r="E33" s="34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24">
        <v>85664853.900000006</v>
      </c>
      <c r="D34" s="34">
        <v>775795468.38</v>
      </c>
      <c r="E34" s="34">
        <v>138477494.00999999</v>
      </c>
      <c r="F34" s="7">
        <f t="shared" si="0"/>
        <v>17.849742574439862</v>
      </c>
      <c r="G34" s="7">
        <f t="shared" si="1"/>
        <v>161.65030080089821</v>
      </c>
    </row>
    <row r="35" spans="1:7" ht="15.6" x14ac:dyDescent="0.3">
      <c r="A35" s="10" t="s">
        <v>128</v>
      </c>
      <c r="B35" s="11" t="s">
        <v>43</v>
      </c>
      <c r="C35" s="5">
        <f>C36+C37+C38+C39</f>
        <v>216845516.18000001</v>
      </c>
      <c r="D35" s="5">
        <f>D36+D37+D38+D39</f>
        <v>4513295107.4700003</v>
      </c>
      <c r="E35" s="5">
        <f>E36+E37+E38+E39</f>
        <v>263401647.81</v>
      </c>
      <c r="F35" s="6">
        <f t="shared" si="0"/>
        <v>5.8361272980807586</v>
      </c>
      <c r="G35" s="6">
        <f t="shared" si="1"/>
        <v>121.46972298535077</v>
      </c>
    </row>
    <row r="36" spans="1:7" ht="15.6" x14ac:dyDescent="0.3">
      <c r="A36" s="9" t="s">
        <v>7</v>
      </c>
      <c r="B36" s="12" t="s">
        <v>61</v>
      </c>
      <c r="C36" s="25">
        <v>26314248.609999999</v>
      </c>
      <c r="D36" s="34">
        <v>872801122.10000002</v>
      </c>
      <c r="E36" s="34">
        <v>31739547.07</v>
      </c>
      <c r="F36" s="7">
        <f t="shared" si="0"/>
        <v>3.6365153832104591</v>
      </c>
      <c r="G36" s="7">
        <f t="shared" si="1"/>
        <v>120.61734135147704</v>
      </c>
    </row>
    <row r="37" spans="1:7" ht="15.6" x14ac:dyDescent="0.3">
      <c r="A37" s="9" t="s">
        <v>47</v>
      </c>
      <c r="B37" s="12" t="s">
        <v>75</v>
      </c>
      <c r="C37" s="25">
        <v>20908345.079999998</v>
      </c>
      <c r="D37" s="34">
        <v>1794734969.8499999</v>
      </c>
      <c r="E37" s="34">
        <v>31421787.969999999</v>
      </c>
      <c r="F37" s="7">
        <f t="shared" si="0"/>
        <v>1.75077593616099</v>
      </c>
      <c r="G37" s="7">
        <f t="shared" si="1"/>
        <v>150.2834770029537</v>
      </c>
    </row>
    <row r="38" spans="1:7" ht="15.6" x14ac:dyDescent="0.3">
      <c r="A38" s="9" t="s">
        <v>57</v>
      </c>
      <c r="B38" s="12" t="s">
        <v>89</v>
      </c>
      <c r="C38" s="25">
        <v>148581665.46000001</v>
      </c>
      <c r="D38" s="34">
        <v>1147090671.05</v>
      </c>
      <c r="E38" s="34">
        <v>174061913.24000001</v>
      </c>
      <c r="F38" s="7">
        <f t="shared" si="0"/>
        <v>15.174207029394706</v>
      </c>
      <c r="G38" s="7">
        <f t="shared" si="1"/>
        <v>117.14898517331507</v>
      </c>
    </row>
    <row r="39" spans="1:7" ht="31.2" x14ac:dyDescent="0.3">
      <c r="A39" s="9" t="s">
        <v>3</v>
      </c>
      <c r="B39" s="12" t="s">
        <v>125</v>
      </c>
      <c r="C39" s="25">
        <v>21041257.030000001</v>
      </c>
      <c r="D39" s="34">
        <v>698668344.47000003</v>
      </c>
      <c r="E39" s="34">
        <v>26178399.530000001</v>
      </c>
      <c r="F39" s="7">
        <f t="shared" si="0"/>
        <v>3.7468993317363717</v>
      </c>
      <c r="G39" s="7">
        <f t="shared" si="1"/>
        <v>124.41461787513748</v>
      </c>
    </row>
    <row r="40" spans="1:7" ht="15.6" x14ac:dyDescent="0.3">
      <c r="A40" s="10" t="s">
        <v>138</v>
      </c>
      <c r="B40" s="11" t="s">
        <v>16</v>
      </c>
      <c r="C40" s="20">
        <f>C41+C42+C43+C44</f>
        <v>2175325.1800000002</v>
      </c>
      <c r="D40" s="20">
        <f>D41+D42+D43+D44</f>
        <v>32345048.219999999</v>
      </c>
      <c r="E40" s="20">
        <f>E41+E42+E43+E44</f>
        <v>6691996.1200000001</v>
      </c>
      <c r="F40" s="6">
        <f t="shared" si="0"/>
        <v>20.689399114458951</v>
      </c>
      <c r="G40" s="6">
        <f t="shared" si="1"/>
        <v>307.63198907116958</v>
      </c>
    </row>
    <row r="41" spans="1:7" s="14" customFormat="1" ht="15.6" x14ac:dyDescent="0.3">
      <c r="A41" s="9" t="s">
        <v>148</v>
      </c>
      <c r="B41" s="12" t="s">
        <v>149</v>
      </c>
      <c r="C41" s="26">
        <v>50609.22</v>
      </c>
      <c r="D41" s="34">
        <v>996000</v>
      </c>
      <c r="E41" s="34">
        <v>95458.23</v>
      </c>
      <c r="F41" s="7">
        <f t="shared" si="0"/>
        <v>9.5841596385542172</v>
      </c>
      <c r="G41" s="7">
        <f t="shared" si="1"/>
        <v>188.61825967679405</v>
      </c>
    </row>
    <row r="42" spans="1:7" ht="31.2" x14ac:dyDescent="0.3">
      <c r="A42" s="9" t="s">
        <v>48</v>
      </c>
      <c r="B42" s="12" t="s">
        <v>65</v>
      </c>
      <c r="C42" s="26">
        <v>0</v>
      </c>
      <c r="D42" s="34">
        <v>59700</v>
      </c>
      <c r="E42" s="34">
        <v>0</v>
      </c>
      <c r="F42" s="7">
        <f t="shared" si="0"/>
        <v>0</v>
      </c>
      <c r="G42" s="7"/>
    </row>
    <row r="43" spans="1:7" ht="31.2" x14ac:dyDescent="0.3">
      <c r="A43" s="9" t="s">
        <v>109</v>
      </c>
      <c r="B43" s="12" t="s">
        <v>79</v>
      </c>
      <c r="C43" s="26">
        <v>0</v>
      </c>
      <c r="D43" s="34">
        <v>1300000</v>
      </c>
      <c r="E43" s="34">
        <v>0</v>
      </c>
      <c r="F43" s="7">
        <f t="shared" si="0"/>
        <v>0</v>
      </c>
      <c r="G43" s="7"/>
    </row>
    <row r="44" spans="1:7" ht="15.6" x14ac:dyDescent="0.3">
      <c r="A44" s="9" t="s">
        <v>11</v>
      </c>
      <c r="B44" s="12" t="s">
        <v>94</v>
      </c>
      <c r="C44" s="26">
        <v>2124715.96</v>
      </c>
      <c r="D44" s="34">
        <v>29989348.219999999</v>
      </c>
      <c r="E44" s="34">
        <v>6596537.8899999997</v>
      </c>
      <c r="F44" s="7">
        <f t="shared" si="0"/>
        <v>21.996269614158358</v>
      </c>
      <c r="G44" s="7">
        <f t="shared" si="1"/>
        <v>310.46681129086073</v>
      </c>
    </row>
    <row r="45" spans="1:7" ht="15.6" x14ac:dyDescent="0.3">
      <c r="A45" s="10" t="s">
        <v>136</v>
      </c>
      <c r="B45" s="11" t="s">
        <v>137</v>
      </c>
      <c r="C45" s="5">
        <f>C46+C47+C48+C49+C50+C51+C52</f>
        <v>4122234319.0099998</v>
      </c>
      <c r="D45" s="5">
        <f>D46+D47+D48+D49+D50+D51+D52</f>
        <v>25684103223.549999</v>
      </c>
      <c r="E45" s="5">
        <f>E46+E47+E48+E49+E50+E51+E52</f>
        <v>4713315500.5299997</v>
      </c>
      <c r="F45" s="6">
        <f t="shared" si="0"/>
        <v>18.351100131883584</v>
      </c>
      <c r="G45" s="6">
        <f t="shared" si="1"/>
        <v>114.33885450892937</v>
      </c>
    </row>
    <row r="46" spans="1:7" ht="15.6" x14ac:dyDescent="0.3">
      <c r="A46" s="9" t="s">
        <v>104</v>
      </c>
      <c r="B46" s="12" t="s">
        <v>5</v>
      </c>
      <c r="C46" s="27">
        <v>999591246.35000002</v>
      </c>
      <c r="D46" s="34">
        <v>5374377362.7200003</v>
      </c>
      <c r="E46" s="34">
        <v>1139408444.1400001</v>
      </c>
      <c r="F46" s="7">
        <f t="shared" si="0"/>
        <v>21.200752519606095</v>
      </c>
      <c r="G46" s="7">
        <f t="shared" si="1"/>
        <v>113.98743719500762</v>
      </c>
    </row>
    <row r="47" spans="1:7" ht="15.6" x14ac:dyDescent="0.3">
      <c r="A47" s="9" t="s">
        <v>81</v>
      </c>
      <c r="B47" s="12" t="s">
        <v>20</v>
      </c>
      <c r="C47" s="27">
        <v>2176719842.3699999</v>
      </c>
      <c r="D47" s="34">
        <v>13543448767.440001</v>
      </c>
      <c r="E47" s="34">
        <v>2476787400.5700002</v>
      </c>
      <c r="F47" s="7">
        <f t="shared" si="0"/>
        <v>18.28771565573815</v>
      </c>
      <c r="G47" s="7">
        <f t="shared" si="1"/>
        <v>113.78530908567859</v>
      </c>
    </row>
    <row r="48" spans="1:7" ht="15.6" x14ac:dyDescent="0.3">
      <c r="A48" s="9" t="s">
        <v>150</v>
      </c>
      <c r="B48" s="12" t="s">
        <v>34</v>
      </c>
      <c r="C48" s="27">
        <v>266759454.59999999</v>
      </c>
      <c r="D48" s="34">
        <v>2202424809.8899999</v>
      </c>
      <c r="E48" s="34">
        <v>325644919.92000002</v>
      </c>
      <c r="F48" s="7">
        <f t="shared" si="0"/>
        <v>14.785745168583727</v>
      </c>
      <c r="G48" s="7">
        <f t="shared" si="1"/>
        <v>122.07436861358767</v>
      </c>
    </row>
    <row r="49" spans="1:7" ht="15.6" x14ac:dyDescent="0.3">
      <c r="A49" s="9" t="s">
        <v>18</v>
      </c>
      <c r="B49" s="12" t="s">
        <v>51</v>
      </c>
      <c r="C49" s="27">
        <v>413375888.20999998</v>
      </c>
      <c r="D49" s="34">
        <v>2114802730.04</v>
      </c>
      <c r="E49" s="34">
        <v>479774126.69999999</v>
      </c>
      <c r="F49" s="7">
        <f t="shared" si="0"/>
        <v>22.686471881513288</v>
      </c>
      <c r="G49" s="7">
        <f t="shared" si="1"/>
        <v>116.06243624356458</v>
      </c>
    </row>
    <row r="50" spans="1:7" ht="31.2" x14ac:dyDescent="0.3">
      <c r="A50" s="9" t="s">
        <v>41</v>
      </c>
      <c r="B50" s="12" t="s">
        <v>68</v>
      </c>
      <c r="C50" s="27">
        <v>7584188.5599999996</v>
      </c>
      <c r="D50" s="34">
        <v>55216548</v>
      </c>
      <c r="E50" s="34">
        <v>10918114.359999999</v>
      </c>
      <c r="F50" s="7">
        <f t="shared" si="0"/>
        <v>19.773265000195231</v>
      </c>
      <c r="G50" s="7">
        <f t="shared" si="1"/>
        <v>143.95889914424805</v>
      </c>
    </row>
    <row r="51" spans="1:7" ht="15.6" x14ac:dyDescent="0.3">
      <c r="A51" s="9" t="s">
        <v>151</v>
      </c>
      <c r="B51" s="12" t="s">
        <v>98</v>
      </c>
      <c r="C51" s="27">
        <v>8927594.5600000005</v>
      </c>
      <c r="D51" s="34">
        <v>367778362.20999998</v>
      </c>
      <c r="E51" s="34">
        <v>9358479.4900000002</v>
      </c>
      <c r="F51" s="7">
        <f t="shared" si="0"/>
        <v>2.544597630421864</v>
      </c>
      <c r="G51" s="7">
        <f t="shared" si="1"/>
        <v>104.82643927324584</v>
      </c>
    </row>
    <row r="52" spans="1:7" ht="15.6" x14ac:dyDescent="0.3">
      <c r="A52" s="9" t="s">
        <v>37</v>
      </c>
      <c r="B52" s="12" t="s">
        <v>134</v>
      </c>
      <c r="C52" s="27">
        <v>249276104.36000001</v>
      </c>
      <c r="D52" s="34">
        <v>2026054643.25</v>
      </c>
      <c r="E52" s="34">
        <v>271424015.35000002</v>
      </c>
      <c r="F52" s="7">
        <f t="shared" si="0"/>
        <v>13.396677935329917</v>
      </c>
      <c r="G52" s="7">
        <f t="shared" si="1"/>
        <v>108.88489133238957</v>
      </c>
    </row>
    <row r="53" spans="1:7" ht="15.6" x14ac:dyDescent="0.3">
      <c r="A53" s="10" t="s">
        <v>32</v>
      </c>
      <c r="B53" s="11" t="s">
        <v>108</v>
      </c>
      <c r="C53" s="5">
        <f>C54+C55+C56</f>
        <v>470569199.18000001</v>
      </c>
      <c r="D53" s="5">
        <f t="shared" ref="D53:E53" si="2">D54+D55+D56</f>
        <v>2624660411.6000004</v>
      </c>
      <c r="E53" s="5">
        <f t="shared" si="2"/>
        <v>499048755.44</v>
      </c>
      <c r="F53" s="6">
        <f t="shared" si="0"/>
        <v>19.01384092335886</v>
      </c>
      <c r="G53" s="6">
        <f t="shared" si="1"/>
        <v>106.05215052528463</v>
      </c>
    </row>
    <row r="54" spans="1:7" ht="15.6" x14ac:dyDescent="0.3">
      <c r="A54" s="9" t="s">
        <v>70</v>
      </c>
      <c r="B54" s="12" t="s">
        <v>124</v>
      </c>
      <c r="C54" s="28">
        <v>420046638.18000001</v>
      </c>
      <c r="D54" s="34">
        <v>2374724737.0700002</v>
      </c>
      <c r="E54" s="34">
        <v>450420995.81999999</v>
      </c>
      <c r="F54" s="7">
        <f t="shared" si="0"/>
        <v>18.967292873520222</v>
      </c>
      <c r="G54" s="7">
        <f t="shared" si="1"/>
        <v>107.23118693952833</v>
      </c>
    </row>
    <row r="55" spans="1:7" s="17" customFormat="1" ht="15.6" x14ac:dyDescent="0.3">
      <c r="A55" s="9" t="s">
        <v>158</v>
      </c>
      <c r="B55" s="12" t="s">
        <v>157</v>
      </c>
      <c r="C55" s="28">
        <v>1208990</v>
      </c>
      <c r="D55" s="34">
        <v>4015693</v>
      </c>
      <c r="E55" s="34">
        <v>1588707</v>
      </c>
      <c r="F55" s="7">
        <f t="shared" si="0"/>
        <v>39.562461572635158</v>
      </c>
      <c r="G55" s="7">
        <f t="shared" si="1"/>
        <v>131.40778666490212</v>
      </c>
    </row>
    <row r="56" spans="1:7" ht="15.6" x14ac:dyDescent="0.3">
      <c r="A56" s="9" t="s">
        <v>58</v>
      </c>
      <c r="B56" s="12" t="s">
        <v>25</v>
      </c>
      <c r="C56" s="28">
        <v>49313571</v>
      </c>
      <c r="D56" s="34">
        <v>245919981.53</v>
      </c>
      <c r="E56" s="34">
        <v>47039052.619999997</v>
      </c>
      <c r="F56" s="7">
        <f t="shared" si="0"/>
        <v>19.12778796067926</v>
      </c>
      <c r="G56" s="7">
        <f t="shared" si="1"/>
        <v>95.387642115798101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956165287.86999989</v>
      </c>
      <c r="D57" s="5">
        <f>D58+D59+D60+D61+D62+D63</f>
        <v>8842057203.2199993</v>
      </c>
      <c r="E57" s="5">
        <f>E58+E59+E60+E61+E62+E63</f>
        <v>2254366086.4099998</v>
      </c>
      <c r="F57" s="6">
        <f t="shared" si="0"/>
        <v>25.495945509027361</v>
      </c>
      <c r="G57" s="6">
        <f t="shared" si="1"/>
        <v>235.77158834451467</v>
      </c>
    </row>
    <row r="58" spans="1:7" s="2" customFormat="1" ht="15.6" x14ac:dyDescent="0.3">
      <c r="A58" s="9" t="s">
        <v>45</v>
      </c>
      <c r="B58" s="12" t="s">
        <v>100</v>
      </c>
      <c r="C58" s="29">
        <v>285158417.76999998</v>
      </c>
      <c r="D58" s="34">
        <v>4614975921.6199999</v>
      </c>
      <c r="E58" s="34">
        <v>1020092020.8099999</v>
      </c>
      <c r="F58" s="7">
        <f t="shared" si="0"/>
        <v>22.103951096063703</v>
      </c>
      <c r="G58" s="7">
        <f t="shared" si="1"/>
        <v>357.72818098351735</v>
      </c>
    </row>
    <row r="59" spans="1:7" s="8" customFormat="1" ht="15.6" x14ac:dyDescent="0.3">
      <c r="A59" s="9" t="s">
        <v>86</v>
      </c>
      <c r="B59" s="12" t="s">
        <v>113</v>
      </c>
      <c r="C59" s="29">
        <v>490068721.5</v>
      </c>
      <c r="D59" s="34">
        <v>3254190225.5100002</v>
      </c>
      <c r="E59" s="34">
        <v>996295776.98000002</v>
      </c>
      <c r="F59" s="7">
        <f t="shared" si="0"/>
        <v>30.615781744100701</v>
      </c>
      <c r="G59" s="7">
        <f t="shared" si="1"/>
        <v>203.29715676008516</v>
      </c>
    </row>
    <row r="60" spans="1:7" ht="15.6" x14ac:dyDescent="0.3">
      <c r="A60" s="9" t="s">
        <v>91</v>
      </c>
      <c r="B60" s="12" t="s">
        <v>0</v>
      </c>
      <c r="C60" s="29">
        <v>20625809.399999999</v>
      </c>
      <c r="D60" s="34">
        <v>115562519.34</v>
      </c>
      <c r="E60" s="34">
        <v>30532304.82</v>
      </c>
      <c r="F60" s="7">
        <f t="shared" si="0"/>
        <v>26.420594665446828</v>
      </c>
      <c r="G60" s="7">
        <f t="shared" si="1"/>
        <v>148.02960808898001</v>
      </c>
    </row>
    <row r="61" spans="1:7" ht="15.6" x14ac:dyDescent="0.3">
      <c r="A61" s="9" t="s">
        <v>119</v>
      </c>
      <c r="B61" s="12" t="s">
        <v>13</v>
      </c>
      <c r="C61" s="29">
        <v>26548715.390000001</v>
      </c>
      <c r="D61" s="34">
        <v>106087034.04000001</v>
      </c>
      <c r="E61" s="34">
        <v>26861635.050000001</v>
      </c>
      <c r="F61" s="7">
        <f t="shared" si="0"/>
        <v>25.320375192949452</v>
      </c>
      <c r="G61" s="7">
        <f t="shared" si="1"/>
        <v>101.17866215145712</v>
      </c>
    </row>
    <row r="62" spans="1:7" ht="31.2" x14ac:dyDescent="0.3">
      <c r="A62" s="9" t="s">
        <v>4</v>
      </c>
      <c r="B62" s="12" t="s">
        <v>30</v>
      </c>
      <c r="C62" s="29">
        <v>42400000</v>
      </c>
      <c r="D62" s="34">
        <v>186918257.49000001</v>
      </c>
      <c r="E62" s="34">
        <v>42400000</v>
      </c>
      <c r="F62" s="7">
        <f t="shared" si="0"/>
        <v>22.683712425613837</v>
      </c>
      <c r="G62" s="7">
        <f t="shared" si="1"/>
        <v>100</v>
      </c>
    </row>
    <row r="63" spans="1:7" ht="15.6" x14ac:dyDescent="0.3">
      <c r="A63" s="9" t="s">
        <v>44</v>
      </c>
      <c r="B63" s="12" t="s">
        <v>74</v>
      </c>
      <c r="C63" s="29">
        <v>91363623.810000002</v>
      </c>
      <c r="D63" s="34">
        <v>564323245.22000003</v>
      </c>
      <c r="E63" s="34">
        <v>138184348.75</v>
      </c>
      <c r="F63" s="7">
        <f t="shared" si="0"/>
        <v>24.486736975743252</v>
      </c>
      <c r="G63" s="7">
        <f t="shared" si="1"/>
        <v>151.24657165237718</v>
      </c>
    </row>
    <row r="64" spans="1:7" ht="15.6" x14ac:dyDescent="0.3">
      <c r="A64" s="10" t="s">
        <v>59</v>
      </c>
      <c r="B64" s="11" t="s">
        <v>12</v>
      </c>
      <c r="C64" s="5">
        <f>C65+C66+C67+C68+C69</f>
        <v>4730072172.8200006</v>
      </c>
      <c r="D64" s="5">
        <f>D65+D66+D67+D68+D69</f>
        <v>19557613578.119999</v>
      </c>
      <c r="E64" s="5">
        <f>E65+E66+E67+E68+E69</f>
        <v>4479609442.7200003</v>
      </c>
      <c r="F64" s="6">
        <f t="shared" si="0"/>
        <v>22.90468325712062</v>
      </c>
      <c r="G64" s="6">
        <f t="shared" si="1"/>
        <v>94.704885656096067</v>
      </c>
    </row>
    <row r="65" spans="1:7" s="1" customFormat="1" ht="15.6" x14ac:dyDescent="0.3">
      <c r="A65" s="9" t="s">
        <v>111</v>
      </c>
      <c r="B65" s="12" t="s">
        <v>23</v>
      </c>
      <c r="C65" s="30">
        <v>89605700.510000005</v>
      </c>
      <c r="D65" s="34">
        <v>388031877.50999999</v>
      </c>
      <c r="E65" s="34">
        <v>90173866.459999993</v>
      </c>
      <c r="F65" s="7">
        <f t="shared" si="0"/>
        <v>23.238777968100344</v>
      </c>
      <c r="G65" s="7">
        <f t="shared" si="1"/>
        <v>100.63407344261159</v>
      </c>
    </row>
    <row r="66" spans="1:7" s="8" customFormat="1" ht="15.6" x14ac:dyDescent="0.3">
      <c r="A66" s="9" t="s">
        <v>126</v>
      </c>
      <c r="B66" s="12" t="s">
        <v>42</v>
      </c>
      <c r="C66" s="30">
        <v>356073595.52999997</v>
      </c>
      <c r="D66" s="34">
        <v>2025604931.6199999</v>
      </c>
      <c r="E66" s="34">
        <v>374965033.60000002</v>
      </c>
      <c r="F66" s="7">
        <f t="shared" si="0"/>
        <v>18.51126188264745</v>
      </c>
      <c r="G66" s="7">
        <f t="shared" si="1"/>
        <v>105.30548692943125</v>
      </c>
    </row>
    <row r="67" spans="1:7" ht="15.6" x14ac:dyDescent="0.3">
      <c r="A67" s="9" t="s">
        <v>66</v>
      </c>
      <c r="B67" s="12" t="s">
        <v>60</v>
      </c>
      <c r="C67" s="30">
        <v>2946476439.0100002</v>
      </c>
      <c r="D67" s="34">
        <v>10452309518.76</v>
      </c>
      <c r="E67" s="34">
        <v>2455015912.0500002</v>
      </c>
      <c r="F67" s="7">
        <f t="shared" si="0"/>
        <v>23.487784280054967</v>
      </c>
      <c r="G67" s="7">
        <f t="shared" si="1"/>
        <v>83.320398546097721</v>
      </c>
    </row>
    <row r="68" spans="1:7" ht="15.6" x14ac:dyDescent="0.3">
      <c r="A68" s="9" t="s">
        <v>80</v>
      </c>
      <c r="B68" s="12" t="s">
        <v>73</v>
      </c>
      <c r="C68" s="30">
        <v>1273654643.1300001</v>
      </c>
      <c r="D68" s="34">
        <v>6126181943.4300003</v>
      </c>
      <c r="E68" s="34">
        <v>1468362880.78</v>
      </c>
      <c r="F68" s="7">
        <f t="shared" si="0"/>
        <v>23.968646284734326</v>
      </c>
      <c r="G68" s="7">
        <f t="shared" si="1"/>
        <v>115.28736527599864</v>
      </c>
    </row>
    <row r="69" spans="1:7" ht="15.6" x14ac:dyDescent="0.3">
      <c r="A69" s="9" t="s">
        <v>115</v>
      </c>
      <c r="B69" s="12" t="s">
        <v>105</v>
      </c>
      <c r="C69" s="30">
        <v>64261794.640000001</v>
      </c>
      <c r="D69" s="34">
        <v>565485306.79999995</v>
      </c>
      <c r="E69" s="34">
        <v>91091749.829999998</v>
      </c>
      <c r="F69" s="7">
        <f t="shared" si="0"/>
        <v>16.108597117310637</v>
      </c>
      <c r="G69" s="7">
        <f t="shared" si="1"/>
        <v>141.75102071192327</v>
      </c>
    </row>
    <row r="70" spans="1:7" ht="15.6" x14ac:dyDescent="0.3">
      <c r="A70" s="10" t="s">
        <v>40</v>
      </c>
      <c r="B70" s="11" t="s">
        <v>132</v>
      </c>
      <c r="C70" s="5">
        <f>C71+C72+C73+C74</f>
        <v>399289900.21999991</v>
      </c>
      <c r="D70" s="5">
        <f>D71+D72+D73+D74</f>
        <v>3402925933.25</v>
      </c>
      <c r="E70" s="5">
        <f>E71+E72+E73+E74</f>
        <v>328113414.75</v>
      </c>
      <c r="F70" s="6">
        <f t="shared" si="0"/>
        <v>9.6420968656415003</v>
      </c>
      <c r="G70" s="6">
        <f t="shared" si="1"/>
        <v>82.174233450236727</v>
      </c>
    </row>
    <row r="71" spans="1:7" s="1" customFormat="1" ht="15.6" x14ac:dyDescent="0.3">
      <c r="A71" s="9" t="s">
        <v>38</v>
      </c>
      <c r="B71" s="12" t="s">
        <v>1</v>
      </c>
      <c r="C71" s="31">
        <v>148241254.16999999</v>
      </c>
      <c r="D71" s="34">
        <v>1758730870.97</v>
      </c>
      <c r="E71" s="34">
        <v>199524149.97</v>
      </c>
      <c r="F71" s="7">
        <f t="shared" si="0"/>
        <v>11.344780106120252</v>
      </c>
      <c r="G71" s="7">
        <f t="shared" si="1"/>
        <v>134.59421339028194</v>
      </c>
    </row>
    <row r="72" spans="1:7" s="8" customFormat="1" ht="15.6" x14ac:dyDescent="0.3">
      <c r="A72" s="9" t="s">
        <v>114</v>
      </c>
      <c r="B72" s="12" t="s">
        <v>14</v>
      </c>
      <c r="C72" s="31">
        <v>179513036.13999999</v>
      </c>
      <c r="D72" s="34">
        <v>1337386249.0799999</v>
      </c>
      <c r="E72" s="34">
        <v>63428535.909999996</v>
      </c>
      <c r="F72" s="7">
        <f t="shared" si="0"/>
        <v>4.7427237982769039</v>
      </c>
      <c r="G72" s="7">
        <f t="shared" si="1"/>
        <v>35.333665606620826</v>
      </c>
    </row>
    <row r="73" spans="1:7" ht="15.6" x14ac:dyDescent="0.3">
      <c r="A73" s="9" t="s">
        <v>31</v>
      </c>
      <c r="B73" s="12" t="s">
        <v>27</v>
      </c>
      <c r="C73" s="31">
        <v>66526295.579999998</v>
      </c>
      <c r="D73" s="34">
        <v>282022767</v>
      </c>
      <c r="E73" s="34">
        <v>60566644.799999997</v>
      </c>
      <c r="F73" s="7">
        <f t="shared" si="0"/>
        <v>21.475799788887258</v>
      </c>
      <c r="G73" s="7">
        <f t="shared" ref="G73:G85" si="3">E73/C73*100</f>
        <v>91.041661454254083</v>
      </c>
    </row>
    <row r="74" spans="1:7" ht="16.8" customHeight="1" x14ac:dyDescent="0.3">
      <c r="A74" s="9" t="s">
        <v>142</v>
      </c>
      <c r="B74" s="12" t="s">
        <v>63</v>
      </c>
      <c r="C74" s="31">
        <v>5009314.33</v>
      </c>
      <c r="D74" s="34">
        <v>24786046.199999999</v>
      </c>
      <c r="E74" s="34">
        <v>4594084.07</v>
      </c>
      <c r="F74" s="7">
        <f t="shared" si="0"/>
        <v>18.534961296086021</v>
      </c>
      <c r="G74" s="7">
        <f t="shared" si="3"/>
        <v>91.710836401036957</v>
      </c>
    </row>
    <row r="75" spans="1:7" ht="15.6" x14ac:dyDescent="0.3">
      <c r="A75" s="10" t="s">
        <v>101</v>
      </c>
      <c r="B75" s="11" t="s">
        <v>106</v>
      </c>
      <c r="C75" s="5">
        <f>C76+C77+C78</f>
        <v>33748943.780000001</v>
      </c>
      <c r="D75" s="5">
        <f>D76+D77+D78</f>
        <v>176806183.66</v>
      </c>
      <c r="E75" s="5">
        <f>E76+E77+E78</f>
        <v>35753597.43</v>
      </c>
      <c r="F75" s="6">
        <f t="shared" ref="F75:F85" si="4">E75/D75*100</f>
        <v>20.221915710117081</v>
      </c>
      <c r="G75" s="6">
        <f t="shared" si="3"/>
        <v>105.93990041012179</v>
      </c>
    </row>
    <row r="76" spans="1:7" s="1" customFormat="1" ht="15.6" x14ac:dyDescent="0.3">
      <c r="A76" s="9" t="s">
        <v>122</v>
      </c>
      <c r="B76" s="12" t="s">
        <v>118</v>
      </c>
      <c r="C76" s="32">
        <v>9710101.5999999996</v>
      </c>
      <c r="D76" s="34">
        <v>53269650.060000002</v>
      </c>
      <c r="E76" s="34">
        <v>10206627.560000001</v>
      </c>
      <c r="F76" s="7">
        <f t="shared" si="4"/>
        <v>19.160305255438729</v>
      </c>
      <c r="G76" s="7">
        <f t="shared" si="3"/>
        <v>105.11349912136862</v>
      </c>
    </row>
    <row r="77" spans="1:7" s="8" customFormat="1" ht="15.6" x14ac:dyDescent="0.3">
      <c r="A77" s="9" t="s">
        <v>141</v>
      </c>
      <c r="B77" s="12" t="s">
        <v>135</v>
      </c>
      <c r="C77" s="32">
        <v>14555666.369999999</v>
      </c>
      <c r="D77" s="34">
        <v>81004329.599999994</v>
      </c>
      <c r="E77" s="34">
        <v>15869014.27</v>
      </c>
      <c r="F77" s="7">
        <f t="shared" si="4"/>
        <v>19.590328502638457</v>
      </c>
      <c r="G77" s="7">
        <f t="shared" si="3"/>
        <v>109.02293214625254</v>
      </c>
    </row>
    <row r="78" spans="1:7" ht="16.2" customHeight="1" x14ac:dyDescent="0.3">
      <c r="A78" s="9" t="s">
        <v>88</v>
      </c>
      <c r="B78" s="12" t="s">
        <v>19</v>
      </c>
      <c r="C78" s="32">
        <v>9483175.8100000005</v>
      </c>
      <c r="D78" s="34">
        <v>42532204</v>
      </c>
      <c r="E78" s="34">
        <v>9677955.5999999996</v>
      </c>
      <c r="F78" s="7">
        <f t="shared" si="4"/>
        <v>22.754418275620043</v>
      </c>
      <c r="G78" s="7">
        <f t="shared" si="3"/>
        <v>102.05395105924961</v>
      </c>
    </row>
    <row r="79" spans="1:7" ht="31.2" x14ac:dyDescent="0.3">
      <c r="A79" s="10" t="s">
        <v>155</v>
      </c>
      <c r="B79" s="11" t="s">
        <v>72</v>
      </c>
      <c r="C79" s="5">
        <f>C80</f>
        <v>45791132.75</v>
      </c>
      <c r="D79" s="5">
        <f>D80</f>
        <v>269831567.73000002</v>
      </c>
      <c r="E79" s="5">
        <f>E80</f>
        <v>39765146.170000002</v>
      </c>
      <c r="F79" s="6">
        <f t="shared" si="4"/>
        <v>14.737025213369389</v>
      </c>
      <c r="G79" s="6">
        <f t="shared" si="3"/>
        <v>86.840276232301775</v>
      </c>
    </row>
    <row r="80" spans="1:7" s="1" customFormat="1" ht="31.2" x14ac:dyDescent="0.3">
      <c r="A80" s="9" t="s">
        <v>156</v>
      </c>
      <c r="B80" s="12" t="s">
        <v>92</v>
      </c>
      <c r="C80" s="33">
        <v>45791132.75</v>
      </c>
      <c r="D80" s="34">
        <v>269831567.73000002</v>
      </c>
      <c r="E80" s="34">
        <v>39765146.170000002</v>
      </c>
      <c r="F80" s="7">
        <f t="shared" si="4"/>
        <v>14.737025213369389</v>
      </c>
      <c r="G80" s="7">
        <f t="shared" si="3"/>
        <v>86.840276232301775</v>
      </c>
    </row>
    <row r="81" spans="1:7" s="8" customFormat="1" ht="46.8" x14ac:dyDescent="0.3">
      <c r="A81" s="10" t="s">
        <v>152</v>
      </c>
      <c r="B81" s="11" t="s">
        <v>50</v>
      </c>
      <c r="C81" s="5">
        <f>C82+C83+C84</f>
        <v>44853</v>
      </c>
      <c r="D81" s="5">
        <f>D82+D83+D84</f>
        <v>550888007.96000004</v>
      </c>
      <c r="E81" s="5">
        <f>E82+E83+E84</f>
        <v>0</v>
      </c>
      <c r="F81" s="6">
        <f t="shared" si="4"/>
        <v>0</v>
      </c>
      <c r="G81" s="6">
        <f t="shared" si="3"/>
        <v>0</v>
      </c>
    </row>
    <row r="82" spans="1:7" s="1" customFormat="1" ht="46.8" x14ac:dyDescent="0.3">
      <c r="A82" s="9" t="s">
        <v>120</v>
      </c>
      <c r="B82" s="12" t="s">
        <v>62</v>
      </c>
      <c r="C82" s="34">
        <v>0</v>
      </c>
      <c r="D82" s="13">
        <v>0</v>
      </c>
      <c r="E82" s="13">
        <v>0</v>
      </c>
      <c r="F82" s="7"/>
      <c r="G82" s="7"/>
    </row>
    <row r="83" spans="1:7" s="8" customFormat="1" ht="15.6" x14ac:dyDescent="0.3">
      <c r="A83" s="9" t="s">
        <v>90</v>
      </c>
      <c r="B83" s="12" t="s">
        <v>76</v>
      </c>
      <c r="C83" s="34">
        <v>44853</v>
      </c>
      <c r="D83" s="34">
        <v>257991491.59999999</v>
      </c>
      <c r="E83" s="13">
        <v>0</v>
      </c>
      <c r="F83" s="7">
        <f t="shared" si="4"/>
        <v>0</v>
      </c>
      <c r="G83" s="7">
        <f t="shared" si="3"/>
        <v>0</v>
      </c>
    </row>
    <row r="84" spans="1:7" ht="15.6" x14ac:dyDescent="0.3">
      <c r="A84" s="9" t="s">
        <v>84</v>
      </c>
      <c r="B84" s="12" t="s">
        <v>97</v>
      </c>
      <c r="C84" s="34">
        <v>0</v>
      </c>
      <c r="D84" s="34">
        <v>292896516.36000001</v>
      </c>
      <c r="E84" s="13">
        <v>0</v>
      </c>
      <c r="F84" s="7">
        <f t="shared" si="4"/>
        <v>0</v>
      </c>
      <c r="G84" s="7"/>
    </row>
    <row r="85" spans="1:7" s="1" customFormat="1" ht="20.399999999999999" customHeight="1" x14ac:dyDescent="0.3">
      <c r="A85" s="40" t="s">
        <v>145</v>
      </c>
      <c r="B85" s="41"/>
      <c r="C85" s="18">
        <f>C7+C16+C19+C24+C35+C40+C45+C53+C57+C64+C70+C75+C79+C81</f>
        <v>13290540712.84</v>
      </c>
      <c r="D85" s="18">
        <f>D7+D16+D19+D24+D35+D40+D45+D53+D57+D64+D70+D75+D79+D81</f>
        <v>99235529475.62999</v>
      </c>
      <c r="E85" s="18">
        <f>E7+E16+E19+E24+E35+E40+E45+E53+E57+E64+E70+E75+E79+E81</f>
        <v>15896376829.710001</v>
      </c>
      <c r="F85" s="19">
        <f t="shared" si="4"/>
        <v>16.018836110119</v>
      </c>
      <c r="G85" s="19">
        <f t="shared" si="3"/>
        <v>119.60669752399539</v>
      </c>
    </row>
  </sheetData>
  <mergeCells count="12">
    <mergeCell ref="A85:B85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2022-04-28T14:42:07Z</dcterms:modified>
</cp:coreProperties>
</file>